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cf3697c03a1483/Plocha/"/>
    </mc:Choice>
  </mc:AlternateContent>
  <xr:revisionPtr revIDLastSave="0" documentId="8_{566B563B-1442-4C0C-8663-80BD4A89BECE}" xr6:coauthVersionLast="47" xr6:coauthVersionMax="47" xr10:uidLastSave="{00000000-0000-0000-0000-000000000000}"/>
  <workbookProtection workbookAlgorithmName="SHA-512" workbookHashValue="3TFec99wlbHQUE3iB7oswKCn0SWfyPFNidXZnnK3aoiWWyzsCA7M/7AHnv6tprEWKvFSntV40KsxgqAu89WVAQ==" workbookSaltValue="0jpoNd8l6bjjAix2pyXH0A==" workbookSpinCount="100000" lockStructure="1"/>
  <bookViews>
    <workbookView xWindow="-108" yWindow="-108" windowWidth="23256" windowHeight="12576" xr2:uid="{6F5779FA-F27D-476A-8DCA-50235121099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8" i="1" l="1"/>
  <c r="T18" i="1"/>
  <c r="R18" i="1"/>
  <c r="P18" i="1"/>
  <c r="N18" i="1"/>
  <c r="L18" i="1"/>
  <c r="J18" i="1"/>
  <c r="G18" i="1"/>
  <c r="E18" i="1"/>
  <c r="C18" i="1"/>
  <c r="U17" i="1"/>
  <c r="S17" i="1"/>
  <c r="W17" i="1" s="1"/>
  <c r="Q17" i="1"/>
  <c r="O17" i="1"/>
  <c r="M17" i="1"/>
  <c r="K17" i="1"/>
  <c r="I17" i="1"/>
  <c r="U16" i="1"/>
  <c r="S16" i="1"/>
  <c r="Q16" i="1"/>
  <c r="O16" i="1"/>
  <c r="K16" i="1"/>
  <c r="I16" i="1"/>
  <c r="U15" i="1"/>
  <c r="S15" i="1"/>
  <c r="Q15" i="1"/>
  <c r="O15" i="1"/>
  <c r="M15" i="1"/>
  <c r="K15" i="1"/>
  <c r="I15" i="1"/>
  <c r="U14" i="1"/>
  <c r="S14" i="1"/>
  <c r="W14" i="1" s="1"/>
  <c r="Q14" i="1"/>
  <c r="O14" i="1"/>
  <c r="M14" i="1"/>
  <c r="K14" i="1"/>
  <c r="I14" i="1"/>
  <c r="U13" i="1"/>
  <c r="S13" i="1"/>
  <c r="Q13" i="1"/>
  <c r="O13" i="1"/>
  <c r="M13" i="1"/>
  <c r="K13" i="1"/>
  <c r="I13" i="1"/>
  <c r="U12" i="1"/>
  <c r="S12" i="1"/>
  <c r="W12" i="1" s="1"/>
  <c r="Q12" i="1"/>
  <c r="O12" i="1"/>
  <c r="M12" i="1"/>
  <c r="K12" i="1"/>
  <c r="I12" i="1"/>
  <c r="U11" i="1"/>
  <c r="S11" i="1"/>
  <c r="Q11" i="1"/>
  <c r="O11" i="1"/>
  <c r="M11" i="1"/>
  <c r="K11" i="1"/>
  <c r="I11" i="1"/>
  <c r="U10" i="1"/>
  <c r="S10" i="1"/>
  <c r="W10" i="1" s="1"/>
  <c r="Q10" i="1"/>
  <c r="O10" i="1"/>
  <c r="M10" i="1"/>
  <c r="K10" i="1"/>
  <c r="I10" i="1"/>
  <c r="U9" i="1"/>
  <c r="S9" i="1"/>
  <c r="Q9" i="1"/>
  <c r="O9" i="1"/>
  <c r="M9" i="1"/>
  <c r="K9" i="1"/>
  <c r="I9" i="1"/>
  <c r="U8" i="1"/>
  <c r="S8" i="1"/>
  <c r="W8" i="1" s="1"/>
  <c r="Q8" i="1"/>
  <c r="O8" i="1"/>
  <c r="M8" i="1"/>
  <c r="K8" i="1"/>
  <c r="I8" i="1"/>
  <c r="U7" i="1"/>
  <c r="S7" i="1"/>
  <c r="Q7" i="1"/>
  <c r="O7" i="1"/>
  <c r="M7" i="1"/>
  <c r="K7" i="1"/>
  <c r="I7" i="1"/>
  <c r="U6" i="1"/>
  <c r="S6" i="1"/>
  <c r="Q6" i="1"/>
  <c r="O6" i="1"/>
  <c r="M6" i="1"/>
  <c r="K6" i="1"/>
  <c r="I6" i="1"/>
  <c r="I18" i="1" l="1"/>
  <c r="M18" i="1"/>
  <c r="Q18" i="1"/>
  <c r="U18" i="1"/>
  <c r="K18" i="1"/>
  <c r="O18" i="1"/>
  <c r="S18" i="1"/>
  <c r="W6" i="1"/>
  <c r="W7" i="1"/>
  <c r="W9" i="1"/>
  <c r="W11" i="1"/>
  <c r="W13" i="1"/>
  <c r="W15" i="1"/>
  <c r="W16" i="1"/>
  <c r="P21" i="1" l="1"/>
  <c r="W18" i="1"/>
  <c r="T21" i="1"/>
</calcChain>
</file>

<file path=xl/sharedStrings.xml><?xml version="1.0" encoding="utf-8"?>
<sst xmlns="http://schemas.openxmlformats.org/spreadsheetml/2006/main" count="66" uniqueCount="54">
  <si>
    <t>Výpočet poplatků za odpad pro vyhlášku od roku 2022</t>
  </si>
  <si>
    <t>1x týdně    Středa</t>
  </si>
  <si>
    <t xml:space="preserve">1x za 14 dní </t>
  </si>
  <si>
    <t>1x za 4 týdny</t>
  </si>
  <si>
    <t xml:space="preserve">1x za 5 týdnů  </t>
  </si>
  <si>
    <t>Každý týden, přes zimu jednou za měsíc</t>
  </si>
  <si>
    <t>Kombinovaná popelnice</t>
  </si>
  <si>
    <t>Komunální odpad</t>
  </si>
  <si>
    <t>Nebezpečný odpad/         Sběrný dvůr</t>
  </si>
  <si>
    <t xml:space="preserve">Plasty </t>
  </si>
  <si>
    <t>Papír</t>
  </si>
  <si>
    <t>Sklo barevné</t>
  </si>
  <si>
    <t>Sklo bílé</t>
  </si>
  <si>
    <t>Kov</t>
  </si>
  <si>
    <t>Bioodpad</t>
  </si>
  <si>
    <t>Svoz + uložení</t>
  </si>
  <si>
    <t>KS</t>
  </si>
  <si>
    <t>Svoz</t>
  </si>
  <si>
    <t>ks</t>
  </si>
  <si>
    <t xml:space="preserve">Svoz </t>
  </si>
  <si>
    <t>Uložení</t>
  </si>
  <si>
    <t>Tun</t>
  </si>
  <si>
    <t>Celkem</t>
  </si>
  <si>
    <t>leden</t>
  </si>
  <si>
    <t>únor</t>
  </si>
  <si>
    <t>březen</t>
  </si>
  <si>
    <t>duben</t>
  </si>
  <si>
    <t>květen</t>
  </si>
  <si>
    <t>NO</t>
  </si>
  <si>
    <t>červen</t>
  </si>
  <si>
    <t>SD</t>
  </si>
  <si>
    <t>červenec</t>
  </si>
  <si>
    <t>srpen</t>
  </si>
  <si>
    <t>září</t>
  </si>
  <si>
    <t>říjen</t>
  </si>
  <si>
    <t>listopad</t>
  </si>
  <si>
    <t>prosinec</t>
  </si>
  <si>
    <t>ROK 2021</t>
  </si>
  <si>
    <t>Cena 1-6</t>
  </si>
  <si>
    <t>Cena 7-12</t>
  </si>
  <si>
    <t>Vybráno na odpadech 2021</t>
  </si>
  <si>
    <t>Zaplaceno za odpady 2021</t>
  </si>
  <si>
    <t>Rozdíl 2021</t>
  </si>
  <si>
    <t>Vývoz kontejneru Papír, plast, sklo</t>
  </si>
  <si>
    <t>Vývoz kontejneru kov</t>
  </si>
  <si>
    <t>Vývoz kontejneru BIO</t>
  </si>
  <si>
    <t>Uložení 1t BIO</t>
  </si>
  <si>
    <t xml:space="preserve">Svoz nebezpečného odpadu probíhá převážně 2x za rok formou jarního a podzimního svozu. Mimo tyto termíny, lze nebezpečný odpad odvézt do sběrného dvora Mohelno. Karty do SD k dispozici na OÚ Lhánice. </t>
  </si>
  <si>
    <t xml:space="preserve">SBĚRNÝ DVŮR MOHELNO:                                                                                                                                                                                                                                                   WWW: https://www.esko-t.cz/ (Více info na stránkách ESKO-T)
Úřední hodiny:
Úterý:13:00 - 17:00 (od března do prosince)
Sobota:8:00 - 13:00 (po celý rok)                                                                                                                                                                                                                                               Ve sběrném dvoře převezmou většinu druhu odpadu včetně pneumatik. Objemný odpad nutno řešit s firmou ESKO-T. </t>
  </si>
  <si>
    <t xml:space="preserve">V poslední řadě žádáme občany: aby nenechávali schválně vyvážet své poloprázdné popelnice na komunální odpad. (Platí se za vysypání popelnice a za hmotu)                                                 </t>
  </si>
  <si>
    <t xml:space="preserve">                                                          : aby sešlapávali krabice do kontejneru </t>
  </si>
  <si>
    <t xml:space="preserve">                                                          : aby zkusili více dbát na třídění odpadu</t>
  </si>
  <si>
    <r>
      <t xml:space="preserve">   </t>
    </r>
    <r>
      <rPr>
        <b/>
        <sz val="26"/>
        <color theme="1"/>
        <rFont val="Calibri"/>
        <family val="2"/>
        <charset val="238"/>
        <scheme val="minor"/>
      </rPr>
      <t xml:space="preserve">   INFORMOVÁNÍ OBČANŮ O ODPADOVÉM HOSPODÁŘSTVÍ</t>
    </r>
  </si>
  <si>
    <t xml:space="preserve">1) Papír, plasty, sklo, kovy, biologické odpady, jedlé oleje a tuky se soustřeďují do zvláštních sběrných nádob.                                                                                                    2) Zvláštní sběrné nádoby jsou umístěny na těchto stanovištích: V lokalitě před budou hasičské zbrojnice, dále u požární nádrže.                                                                     Sběrné nádoby na bioodpad jsou rozmístěné po vsi – u č.p. 3, u č.p. 10, u požární nádrže, u č.p. 73                                                                        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Sběrné nádoby na jedlý olej a tuk jsou umístěny v budově č.p.3 v dílně obecních pracovníků. Kdy lze od pondělí do čtvrtka nosit kuchyňský olej v uzavřených PET-lahvích před tuto budovu, kde se jej pracovník převezme.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</si>
</sst>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" fillId="0" borderId="3" xfId="0" applyFont="1" applyBorder="1"/>
    <xf numFmtId="164" fontId="0" fillId="3" borderId="11" xfId="0" applyNumberFormat="1" applyFill="1" applyBorder="1"/>
    <xf numFmtId="0" fontId="0" fillId="3" borderId="12" xfId="0" applyFill="1" applyBorder="1"/>
    <xf numFmtId="164" fontId="0" fillId="3" borderId="12" xfId="0" applyNumberForma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5" borderId="12" xfId="0" applyNumberFormat="1" applyFill="1" applyBorder="1"/>
    <xf numFmtId="0" fontId="0" fillId="5" borderId="12" xfId="0" applyFill="1" applyBorder="1"/>
    <xf numFmtId="164" fontId="0" fillId="6" borderId="12" xfId="0" applyNumberFormat="1" applyFill="1" applyBorder="1"/>
    <xf numFmtId="0" fontId="0" fillId="6" borderId="12" xfId="0" applyFill="1" applyBorder="1"/>
    <xf numFmtId="164" fontId="0" fillId="0" borderId="12" xfId="0" applyNumberFormat="1" applyBorder="1"/>
    <xf numFmtId="0" fontId="0" fillId="0" borderId="12" xfId="0" applyBorder="1"/>
    <xf numFmtId="164" fontId="0" fillId="7" borderId="12" xfId="0" applyNumberFormat="1" applyFill="1" applyBorder="1"/>
    <xf numFmtId="0" fontId="0" fillId="7" borderId="12" xfId="0" applyFill="1" applyBorder="1"/>
    <xf numFmtId="164" fontId="0" fillId="8" borderId="12" xfId="0" applyNumberFormat="1" applyFill="1" applyBorder="1"/>
    <xf numFmtId="0" fontId="0" fillId="8" borderId="12" xfId="0" applyFill="1" applyBorder="1"/>
    <xf numFmtId="164" fontId="0" fillId="3" borderId="13" xfId="0" applyNumberForma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2" xfId="0" applyBorder="1"/>
    <xf numFmtId="0" fontId="0" fillId="7" borderId="2" xfId="0" applyFill="1" applyBorder="1"/>
    <xf numFmtId="0" fontId="0" fillId="8" borderId="2" xfId="0" applyFill="1" applyBorder="1"/>
    <xf numFmtId="0" fontId="3" fillId="0" borderId="3" xfId="0" applyFont="1" applyBorder="1"/>
    <xf numFmtId="164" fontId="4" fillId="3" borderId="13" xfId="0" applyNumberFormat="1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164" fontId="4" fillId="4" borderId="12" xfId="0" applyNumberFormat="1" applyFont="1" applyFill="1" applyBorder="1"/>
    <xf numFmtId="0" fontId="4" fillId="4" borderId="2" xfId="0" applyFont="1" applyFill="1" applyBorder="1"/>
    <xf numFmtId="164" fontId="4" fillId="5" borderId="12" xfId="0" applyNumberFormat="1" applyFont="1" applyFill="1" applyBorder="1"/>
    <xf numFmtId="0" fontId="4" fillId="5" borderId="2" xfId="0" applyFont="1" applyFill="1" applyBorder="1"/>
    <xf numFmtId="164" fontId="4" fillId="6" borderId="12" xfId="0" applyNumberFormat="1" applyFont="1" applyFill="1" applyBorder="1"/>
    <xf numFmtId="0" fontId="4" fillId="6" borderId="2" xfId="0" applyFont="1" applyFill="1" applyBorder="1"/>
    <xf numFmtId="164" fontId="4" fillId="0" borderId="12" xfId="0" applyNumberFormat="1" applyFont="1" applyBorder="1"/>
    <xf numFmtId="0" fontId="4" fillId="0" borderId="2" xfId="0" applyFont="1" applyBorder="1"/>
    <xf numFmtId="164" fontId="4" fillId="7" borderId="12" xfId="0" applyNumberFormat="1" applyFont="1" applyFill="1" applyBorder="1"/>
    <xf numFmtId="0" fontId="4" fillId="7" borderId="2" xfId="0" applyFont="1" applyFill="1" applyBorder="1"/>
    <xf numFmtId="164" fontId="4" fillId="8" borderId="12" xfId="0" applyNumberFormat="1" applyFont="1" applyFill="1" applyBorder="1"/>
    <xf numFmtId="0" fontId="4" fillId="8" borderId="2" xfId="0" applyFont="1" applyFill="1" applyBorder="1"/>
    <xf numFmtId="164" fontId="5" fillId="3" borderId="13" xfId="0" applyNumberFormat="1" applyFont="1" applyFill="1" applyBorder="1"/>
    <xf numFmtId="0" fontId="5" fillId="3" borderId="2" xfId="0" applyFont="1" applyFill="1" applyBorder="1"/>
    <xf numFmtId="164" fontId="5" fillId="3" borderId="2" xfId="0" applyNumberFormat="1" applyFont="1" applyFill="1" applyBorder="1"/>
    <xf numFmtId="164" fontId="5" fillId="4" borderId="12" xfId="0" applyNumberFormat="1" applyFont="1" applyFill="1" applyBorder="1"/>
    <xf numFmtId="0" fontId="5" fillId="4" borderId="2" xfId="0" applyFont="1" applyFill="1" applyBorder="1"/>
    <xf numFmtId="164" fontId="5" fillId="5" borderId="12" xfId="0" applyNumberFormat="1" applyFont="1" applyFill="1" applyBorder="1"/>
    <xf numFmtId="0" fontId="5" fillId="5" borderId="2" xfId="0" applyFont="1" applyFill="1" applyBorder="1"/>
    <xf numFmtId="164" fontId="5" fillId="6" borderId="12" xfId="0" applyNumberFormat="1" applyFont="1" applyFill="1" applyBorder="1"/>
    <xf numFmtId="0" fontId="5" fillId="6" borderId="2" xfId="0" applyFont="1" applyFill="1" applyBorder="1"/>
    <xf numFmtId="164" fontId="5" fillId="0" borderId="12" xfId="0" applyNumberFormat="1" applyFont="1" applyBorder="1"/>
    <xf numFmtId="0" fontId="5" fillId="0" borderId="2" xfId="0" applyFont="1" applyBorder="1"/>
    <xf numFmtId="164" fontId="5" fillId="7" borderId="12" xfId="0" applyNumberFormat="1" applyFont="1" applyFill="1" applyBorder="1"/>
    <xf numFmtId="0" fontId="5" fillId="7" borderId="2" xfId="0" applyFont="1" applyFill="1" applyBorder="1"/>
    <xf numFmtId="164" fontId="5" fillId="8" borderId="12" xfId="0" applyNumberFormat="1" applyFont="1" applyFill="1" applyBorder="1"/>
    <xf numFmtId="0" fontId="5" fillId="8" borderId="2" xfId="0" applyFont="1" applyFill="1" applyBorder="1"/>
    <xf numFmtId="0" fontId="3" fillId="0" borderId="5" xfId="0" applyFont="1" applyBorder="1"/>
    <xf numFmtId="164" fontId="5" fillId="3" borderId="14" xfId="0" applyNumberFormat="1" applyFont="1" applyFill="1" applyBorder="1"/>
    <xf numFmtId="0" fontId="5" fillId="3" borderId="15" xfId="0" applyFont="1" applyFill="1" applyBorder="1"/>
    <xf numFmtId="164" fontId="5" fillId="3" borderId="15" xfId="0" applyNumberFormat="1" applyFont="1" applyFill="1" applyBorder="1"/>
    <xf numFmtId="0" fontId="5" fillId="4" borderId="15" xfId="0" applyFont="1" applyFill="1" applyBorder="1"/>
    <xf numFmtId="0" fontId="5" fillId="5" borderId="15" xfId="0" applyFont="1" applyFill="1" applyBorder="1"/>
    <xf numFmtId="0" fontId="5" fillId="6" borderId="15" xfId="0" applyFont="1" applyFill="1" applyBorder="1"/>
    <xf numFmtId="0" fontId="5" fillId="0" borderId="15" xfId="0" applyFont="1" applyBorder="1"/>
    <xf numFmtId="0" fontId="5" fillId="7" borderId="15" xfId="0" applyFont="1" applyFill="1" applyBorder="1"/>
    <xf numFmtId="0" fontId="5" fillId="8" borderId="15" xfId="0" applyFont="1" applyFill="1" applyBorder="1"/>
    <xf numFmtId="0" fontId="1" fillId="0" borderId="16" xfId="0" applyFont="1" applyBorder="1"/>
    <xf numFmtId="164" fontId="1" fillId="3" borderId="16" xfId="0" applyNumberFormat="1" applyFont="1" applyFill="1" applyBorder="1"/>
    <xf numFmtId="0" fontId="1" fillId="3" borderId="16" xfId="0" applyFont="1" applyFill="1" applyBorder="1"/>
    <xf numFmtId="164" fontId="1" fillId="4" borderId="16" xfId="0" applyNumberFormat="1" applyFont="1" applyFill="1" applyBorder="1"/>
    <xf numFmtId="0" fontId="1" fillId="4" borderId="16" xfId="0" applyFont="1" applyFill="1" applyBorder="1"/>
    <xf numFmtId="164" fontId="1" fillId="5" borderId="16" xfId="0" applyNumberFormat="1" applyFont="1" applyFill="1" applyBorder="1"/>
    <xf numFmtId="0" fontId="1" fillId="5" borderId="16" xfId="0" applyFont="1" applyFill="1" applyBorder="1"/>
    <xf numFmtId="164" fontId="1" fillId="6" borderId="16" xfId="0" applyNumberFormat="1" applyFont="1" applyFill="1" applyBorder="1"/>
    <xf numFmtId="0" fontId="1" fillId="6" borderId="16" xfId="0" applyFont="1" applyFill="1" applyBorder="1"/>
    <xf numFmtId="164" fontId="1" fillId="0" borderId="16" xfId="0" applyNumberFormat="1" applyFont="1" applyBorder="1"/>
    <xf numFmtId="164" fontId="1" fillId="7" borderId="16" xfId="0" applyNumberFormat="1" applyFont="1" applyFill="1" applyBorder="1"/>
    <xf numFmtId="0" fontId="1" fillId="7" borderId="16" xfId="0" applyFont="1" applyFill="1" applyBorder="1"/>
    <xf numFmtId="164" fontId="1" fillId="8" borderId="16" xfId="0" applyNumberFormat="1" applyFont="1" applyFill="1" applyBorder="1"/>
    <xf numFmtId="0" fontId="1" fillId="8" borderId="16" xfId="0" applyFont="1" applyFill="1" applyBorder="1"/>
    <xf numFmtId="0" fontId="0" fillId="0" borderId="0" xfId="0"/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0" borderId="2" xfId="0" applyFont="1" applyBorder="1"/>
    <xf numFmtId="164" fontId="0" fillId="0" borderId="2" xfId="0" applyNumberFormat="1" applyBorder="1"/>
    <xf numFmtId="164" fontId="6" fillId="9" borderId="2" xfId="0" applyNumberFormat="1" applyFont="1" applyFill="1" applyBorder="1" applyAlignment="1">
      <alignment horizontal="center" vertical="center"/>
    </xf>
    <xf numFmtId="16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</cellXfs>
  <cellStyles count="1">
    <cellStyle name="Normální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C217-F9CA-44A2-8C97-D801ECFB8E5D}">
  <dimension ref="B2:W48"/>
  <sheetViews>
    <sheetView tabSelected="1" topLeftCell="A26" workbookViewId="0">
      <selection activeCell="B26" sqref="B26"/>
    </sheetView>
  </sheetViews>
  <sheetFormatPr defaultRowHeight="14.4" x14ac:dyDescent="0.3"/>
  <cols>
    <col min="1" max="1" width="4.33203125" customWidth="1"/>
  </cols>
  <sheetData>
    <row r="2" spans="2:23" ht="18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x14ac:dyDescent="0.3">
      <c r="I3" s="2" t="s">
        <v>1</v>
      </c>
      <c r="J3" s="2"/>
      <c r="K3" s="3" t="s">
        <v>2</v>
      </c>
      <c r="L3" s="3"/>
      <c r="M3" s="3" t="s">
        <v>3</v>
      </c>
      <c r="N3" s="3"/>
      <c r="O3" s="3"/>
      <c r="P3" s="3"/>
      <c r="Q3" s="2" t="s">
        <v>4</v>
      </c>
      <c r="R3" s="2"/>
      <c r="S3" s="3" t="s">
        <v>5</v>
      </c>
      <c r="T3" s="3"/>
      <c r="U3" s="3"/>
      <c r="V3" s="3"/>
      <c r="W3" s="3"/>
    </row>
    <row r="4" spans="2:23" x14ac:dyDescent="0.3">
      <c r="B4" s="4"/>
      <c r="C4" s="5" t="s">
        <v>6</v>
      </c>
      <c r="D4" s="6"/>
      <c r="E4" s="5" t="s">
        <v>7</v>
      </c>
      <c r="F4" s="6"/>
      <c r="G4" s="7" t="s">
        <v>8</v>
      </c>
      <c r="H4" s="8"/>
      <c r="I4" s="9" t="s">
        <v>9</v>
      </c>
      <c r="J4" s="10"/>
      <c r="K4" s="11" t="s">
        <v>10</v>
      </c>
      <c r="L4" s="12"/>
      <c r="M4" s="13" t="s">
        <v>11</v>
      </c>
      <c r="N4" s="14"/>
      <c r="O4" s="15" t="s">
        <v>12</v>
      </c>
      <c r="P4" s="16"/>
      <c r="Q4" s="17" t="s">
        <v>13</v>
      </c>
      <c r="R4" s="18"/>
      <c r="S4" s="19" t="s">
        <v>14</v>
      </c>
      <c r="T4" s="20"/>
      <c r="U4" s="20"/>
      <c r="V4" s="20"/>
      <c r="W4" s="21"/>
    </row>
    <row r="5" spans="2:23" ht="29.4" thickBot="1" x14ac:dyDescent="0.35">
      <c r="B5" s="4"/>
      <c r="C5" s="22" t="s">
        <v>15</v>
      </c>
      <c r="D5" s="22" t="s">
        <v>16</v>
      </c>
      <c r="E5" s="22" t="s">
        <v>15</v>
      </c>
      <c r="F5" s="22" t="s">
        <v>16</v>
      </c>
      <c r="G5" s="23"/>
      <c r="H5" s="24"/>
      <c r="I5" s="25" t="s">
        <v>17</v>
      </c>
      <c r="J5" s="25" t="s">
        <v>18</v>
      </c>
      <c r="K5" s="26" t="s">
        <v>17</v>
      </c>
      <c r="L5" s="26" t="s">
        <v>18</v>
      </c>
      <c r="M5" s="27" t="s">
        <v>19</v>
      </c>
      <c r="N5" s="27" t="s">
        <v>18</v>
      </c>
      <c r="O5" s="28" t="s">
        <v>17</v>
      </c>
      <c r="P5" s="28" t="s">
        <v>18</v>
      </c>
      <c r="Q5" s="29" t="s">
        <v>17</v>
      </c>
      <c r="R5" s="29" t="s">
        <v>18</v>
      </c>
      <c r="S5" s="30" t="s">
        <v>20</v>
      </c>
      <c r="T5" s="30" t="s">
        <v>21</v>
      </c>
      <c r="U5" s="30" t="s">
        <v>17</v>
      </c>
      <c r="V5" s="30" t="s">
        <v>18</v>
      </c>
      <c r="W5" s="30" t="s">
        <v>22</v>
      </c>
    </row>
    <row r="6" spans="2:23" ht="15.6" thickTop="1" thickBot="1" x14ac:dyDescent="0.35">
      <c r="B6" s="31" t="s">
        <v>23</v>
      </c>
      <c r="C6" s="32">
        <v>345</v>
      </c>
      <c r="D6" s="33"/>
      <c r="E6" s="34">
        <v>8278</v>
      </c>
      <c r="F6" s="33"/>
      <c r="G6" s="34"/>
      <c r="H6" s="33"/>
      <c r="I6" s="35">
        <f>J6*101</f>
        <v>1515</v>
      </c>
      <c r="J6" s="36">
        <v>15</v>
      </c>
      <c r="K6" s="37">
        <f>L6*101</f>
        <v>404</v>
      </c>
      <c r="L6" s="38">
        <v>4</v>
      </c>
      <c r="M6" s="39">
        <f>N6*101</f>
        <v>202</v>
      </c>
      <c r="N6" s="40">
        <v>2</v>
      </c>
      <c r="O6" s="41">
        <f>P6*101</f>
        <v>0</v>
      </c>
      <c r="P6" s="42">
        <v>0</v>
      </c>
      <c r="Q6" s="43">
        <f>R6*131</f>
        <v>131</v>
      </c>
      <c r="R6" s="44">
        <v>1</v>
      </c>
      <c r="S6" s="45">
        <f>T6*412</f>
        <v>208.47200000000001</v>
      </c>
      <c r="T6" s="46">
        <v>0.50600000000000001</v>
      </c>
      <c r="U6" s="45">
        <f>V6*138</f>
        <v>552</v>
      </c>
      <c r="V6" s="46">
        <v>4</v>
      </c>
      <c r="W6" s="45">
        <f>S6+U6</f>
        <v>760.47199999999998</v>
      </c>
    </row>
    <row r="7" spans="2:23" ht="15.6" thickTop="1" thickBot="1" x14ac:dyDescent="0.35">
      <c r="B7" s="31" t="s">
        <v>24</v>
      </c>
      <c r="C7" s="47">
        <v>345</v>
      </c>
      <c r="D7" s="48"/>
      <c r="E7" s="49">
        <v>9460</v>
      </c>
      <c r="F7" s="48"/>
      <c r="G7" s="49"/>
      <c r="H7" s="48"/>
      <c r="I7" s="35">
        <f t="shared" ref="I7:I10" si="0">J7*101</f>
        <v>1616</v>
      </c>
      <c r="J7" s="50">
        <v>16</v>
      </c>
      <c r="K7" s="37">
        <f t="shared" ref="K7:K11" si="1">L7*101</f>
        <v>404</v>
      </c>
      <c r="L7" s="51">
        <v>4</v>
      </c>
      <c r="M7" s="39">
        <f t="shared" ref="M7:M11" si="2">N7*101</f>
        <v>0</v>
      </c>
      <c r="N7" s="52">
        <v>0</v>
      </c>
      <c r="O7" s="41">
        <f t="shared" ref="O7:O11" si="3">P7*101</f>
        <v>0</v>
      </c>
      <c r="P7" s="53">
        <v>0</v>
      </c>
      <c r="Q7" s="43">
        <f t="shared" ref="Q7:Q11" si="4">R7*131</f>
        <v>131</v>
      </c>
      <c r="R7" s="54">
        <v>1</v>
      </c>
      <c r="S7" s="45">
        <f t="shared" ref="S7:S17" si="5">T7*412</f>
        <v>74.16</v>
      </c>
      <c r="T7" s="55">
        <v>0.18</v>
      </c>
      <c r="U7" s="45">
        <f t="shared" ref="U7:U17" si="6">V7*138</f>
        <v>414</v>
      </c>
      <c r="V7" s="55">
        <v>3</v>
      </c>
      <c r="W7" s="45">
        <f t="shared" ref="W7:W17" si="7">S7+U7</f>
        <v>488.15999999999997</v>
      </c>
    </row>
    <row r="8" spans="2:23" ht="15.6" thickTop="1" thickBot="1" x14ac:dyDescent="0.35">
      <c r="B8" s="31" t="s">
        <v>25</v>
      </c>
      <c r="C8" s="47">
        <v>452</v>
      </c>
      <c r="D8" s="48"/>
      <c r="E8" s="49">
        <v>11714</v>
      </c>
      <c r="F8" s="48"/>
      <c r="G8" s="49"/>
      <c r="H8" s="48"/>
      <c r="I8" s="35">
        <f t="shared" si="0"/>
        <v>2020</v>
      </c>
      <c r="J8" s="50">
        <v>20</v>
      </c>
      <c r="K8" s="37">
        <f t="shared" si="1"/>
        <v>404</v>
      </c>
      <c r="L8" s="51">
        <v>4</v>
      </c>
      <c r="M8" s="39">
        <f t="shared" si="2"/>
        <v>202</v>
      </c>
      <c r="N8" s="52">
        <v>2</v>
      </c>
      <c r="O8" s="41">
        <f t="shared" si="3"/>
        <v>101</v>
      </c>
      <c r="P8" s="53">
        <v>1</v>
      </c>
      <c r="Q8" s="43">
        <f t="shared" si="4"/>
        <v>0</v>
      </c>
      <c r="R8" s="54">
        <v>0</v>
      </c>
      <c r="S8" s="45">
        <f t="shared" si="5"/>
        <v>807.52</v>
      </c>
      <c r="T8" s="55">
        <v>1.96</v>
      </c>
      <c r="U8" s="45">
        <f t="shared" si="6"/>
        <v>4002</v>
      </c>
      <c r="V8" s="55">
        <v>29</v>
      </c>
      <c r="W8" s="45">
        <f t="shared" si="7"/>
        <v>4809.5200000000004</v>
      </c>
    </row>
    <row r="9" spans="2:23" ht="15.6" thickTop="1" thickBot="1" x14ac:dyDescent="0.35">
      <c r="B9" s="31" t="s">
        <v>26</v>
      </c>
      <c r="C9" s="47">
        <v>345</v>
      </c>
      <c r="D9" s="48"/>
      <c r="E9" s="49">
        <v>6317</v>
      </c>
      <c r="F9" s="48"/>
      <c r="G9" s="49"/>
      <c r="H9" s="48"/>
      <c r="I9" s="35">
        <f t="shared" si="0"/>
        <v>1616</v>
      </c>
      <c r="J9" s="50">
        <v>16</v>
      </c>
      <c r="K9" s="37">
        <f t="shared" si="1"/>
        <v>404</v>
      </c>
      <c r="L9" s="51">
        <v>4</v>
      </c>
      <c r="M9" s="39">
        <f t="shared" si="2"/>
        <v>202</v>
      </c>
      <c r="N9" s="52">
        <v>2</v>
      </c>
      <c r="O9" s="41">
        <f t="shared" si="3"/>
        <v>0</v>
      </c>
      <c r="P9" s="53">
        <v>0</v>
      </c>
      <c r="Q9" s="43">
        <f t="shared" si="4"/>
        <v>131</v>
      </c>
      <c r="R9" s="54">
        <v>1</v>
      </c>
      <c r="S9" s="45">
        <f t="shared" si="5"/>
        <v>755.60800000000006</v>
      </c>
      <c r="T9" s="55">
        <v>1.8340000000000001</v>
      </c>
      <c r="U9" s="45">
        <f t="shared" si="6"/>
        <v>3588</v>
      </c>
      <c r="V9" s="55">
        <v>26</v>
      </c>
      <c r="W9" s="45">
        <f t="shared" si="7"/>
        <v>4343.6080000000002</v>
      </c>
    </row>
    <row r="10" spans="2:23" ht="15.6" thickTop="1" thickBot="1" x14ac:dyDescent="0.35">
      <c r="B10" s="31" t="s">
        <v>27</v>
      </c>
      <c r="C10" s="47">
        <v>172</v>
      </c>
      <c r="D10" s="48"/>
      <c r="E10" s="49">
        <v>6292</v>
      </c>
      <c r="F10" s="48"/>
      <c r="G10" s="49">
        <v>3500</v>
      </c>
      <c r="H10" s="48" t="s">
        <v>28</v>
      </c>
      <c r="I10" s="35">
        <f t="shared" si="0"/>
        <v>1616</v>
      </c>
      <c r="J10" s="50">
        <v>16</v>
      </c>
      <c r="K10" s="37">
        <f t="shared" si="1"/>
        <v>404</v>
      </c>
      <c r="L10" s="51">
        <v>4</v>
      </c>
      <c r="M10" s="39">
        <f t="shared" si="2"/>
        <v>0</v>
      </c>
      <c r="N10" s="52">
        <v>0</v>
      </c>
      <c r="O10" s="41">
        <f t="shared" si="3"/>
        <v>0</v>
      </c>
      <c r="P10" s="53">
        <v>0</v>
      </c>
      <c r="Q10" s="43">
        <f t="shared" si="4"/>
        <v>131</v>
      </c>
      <c r="R10" s="54">
        <v>1</v>
      </c>
      <c r="S10" s="45">
        <f t="shared" si="5"/>
        <v>1549.944</v>
      </c>
      <c r="T10" s="55">
        <v>3.762</v>
      </c>
      <c r="U10" s="45">
        <f t="shared" si="6"/>
        <v>4692</v>
      </c>
      <c r="V10" s="55">
        <v>34</v>
      </c>
      <c r="W10" s="45">
        <f t="shared" si="7"/>
        <v>6241.9439999999995</v>
      </c>
    </row>
    <row r="11" spans="2:23" ht="15.6" thickTop="1" thickBot="1" x14ac:dyDescent="0.35">
      <c r="B11" s="31" t="s">
        <v>29</v>
      </c>
      <c r="C11" s="47">
        <v>259</v>
      </c>
      <c r="D11" s="48"/>
      <c r="E11" s="49">
        <v>9824</v>
      </c>
      <c r="F11" s="48"/>
      <c r="G11" s="49">
        <v>317</v>
      </c>
      <c r="H11" s="48" t="s">
        <v>30</v>
      </c>
      <c r="I11" s="35">
        <f>J11*91</f>
        <v>1820</v>
      </c>
      <c r="J11" s="50">
        <v>20</v>
      </c>
      <c r="K11" s="37">
        <f t="shared" si="1"/>
        <v>909</v>
      </c>
      <c r="L11" s="51">
        <v>9</v>
      </c>
      <c r="M11" s="39">
        <f t="shared" si="2"/>
        <v>202</v>
      </c>
      <c r="N11" s="52">
        <v>2</v>
      </c>
      <c r="O11" s="41">
        <f t="shared" si="3"/>
        <v>0</v>
      </c>
      <c r="P11" s="53">
        <v>0</v>
      </c>
      <c r="Q11" s="43">
        <f t="shared" si="4"/>
        <v>131</v>
      </c>
      <c r="R11" s="54">
        <v>1</v>
      </c>
      <c r="S11" s="45">
        <f t="shared" si="5"/>
        <v>1288.7360000000001</v>
      </c>
      <c r="T11" s="55">
        <v>3.1280000000000001</v>
      </c>
      <c r="U11" s="45">
        <f t="shared" si="6"/>
        <v>3588</v>
      </c>
      <c r="V11" s="55">
        <v>26</v>
      </c>
      <c r="W11" s="45">
        <f t="shared" si="7"/>
        <v>4876.7359999999999</v>
      </c>
    </row>
    <row r="12" spans="2:23" ht="15.6" thickTop="1" thickBot="1" x14ac:dyDescent="0.35">
      <c r="B12" s="31" t="s">
        <v>31</v>
      </c>
      <c r="C12" s="47">
        <v>259</v>
      </c>
      <c r="D12" s="48"/>
      <c r="E12" s="49">
        <v>7740</v>
      </c>
      <c r="F12" s="48"/>
      <c r="G12" s="49"/>
      <c r="H12" s="48"/>
      <c r="I12" s="35">
        <f t="shared" ref="I12:I17" si="8">J12*91</f>
        <v>1456</v>
      </c>
      <c r="J12" s="50">
        <v>16</v>
      </c>
      <c r="K12" s="37">
        <f>L12*91</f>
        <v>546</v>
      </c>
      <c r="L12" s="51">
        <v>6</v>
      </c>
      <c r="M12" s="39">
        <f>N12*91</f>
        <v>0</v>
      </c>
      <c r="N12" s="52">
        <v>0</v>
      </c>
      <c r="O12" s="41">
        <f>P12*91</f>
        <v>91</v>
      </c>
      <c r="P12" s="53">
        <v>1</v>
      </c>
      <c r="Q12" s="43">
        <f>R12*118</f>
        <v>0</v>
      </c>
      <c r="R12" s="54">
        <v>0</v>
      </c>
      <c r="S12" s="45">
        <f t="shared" si="5"/>
        <v>1416.0439999999999</v>
      </c>
      <c r="T12" s="55">
        <v>3.4369999999999998</v>
      </c>
      <c r="U12" s="45">
        <f t="shared" si="6"/>
        <v>3726</v>
      </c>
      <c r="V12" s="55">
        <v>27</v>
      </c>
      <c r="W12" s="45">
        <f t="shared" si="7"/>
        <v>5142.0439999999999</v>
      </c>
    </row>
    <row r="13" spans="2:23" ht="15.6" thickTop="1" thickBot="1" x14ac:dyDescent="0.35">
      <c r="B13" s="31" t="s">
        <v>32</v>
      </c>
      <c r="C13" s="47">
        <v>173</v>
      </c>
      <c r="D13" s="48"/>
      <c r="E13" s="49">
        <v>6180</v>
      </c>
      <c r="F13" s="48"/>
      <c r="G13" s="49"/>
      <c r="H13" s="48"/>
      <c r="I13" s="35">
        <f t="shared" si="8"/>
        <v>1456</v>
      </c>
      <c r="J13" s="50">
        <v>16</v>
      </c>
      <c r="K13" s="37">
        <f t="shared" ref="K13:K17" si="9">L13*91</f>
        <v>546</v>
      </c>
      <c r="L13" s="51">
        <v>6</v>
      </c>
      <c r="M13" s="39">
        <f t="shared" ref="M13:M17" si="10">N13*91</f>
        <v>182</v>
      </c>
      <c r="N13" s="52">
        <v>2</v>
      </c>
      <c r="O13" s="41">
        <f t="shared" ref="O13:O17" si="11">P13*91</f>
        <v>0</v>
      </c>
      <c r="P13" s="53">
        <v>0</v>
      </c>
      <c r="Q13" s="43">
        <f t="shared" ref="Q13:Q17" si="12">R13*118</f>
        <v>118</v>
      </c>
      <c r="R13" s="54">
        <v>1</v>
      </c>
      <c r="S13" s="45">
        <f t="shared" si="5"/>
        <v>2130.864</v>
      </c>
      <c r="T13" s="55">
        <v>5.1719999999999997</v>
      </c>
      <c r="U13" s="45">
        <f t="shared" si="6"/>
        <v>4692</v>
      </c>
      <c r="V13" s="55">
        <v>34</v>
      </c>
      <c r="W13" s="45">
        <f t="shared" si="7"/>
        <v>6822.8639999999996</v>
      </c>
    </row>
    <row r="14" spans="2:23" ht="15.6" thickTop="1" thickBot="1" x14ac:dyDescent="0.35">
      <c r="B14" s="31" t="s">
        <v>33</v>
      </c>
      <c r="C14" s="47">
        <v>173</v>
      </c>
      <c r="D14" s="48"/>
      <c r="E14" s="49">
        <v>7751</v>
      </c>
      <c r="F14" s="48"/>
      <c r="G14" s="49"/>
      <c r="H14" s="48"/>
      <c r="I14" s="35">
        <f t="shared" si="8"/>
        <v>1820</v>
      </c>
      <c r="J14" s="50">
        <v>20</v>
      </c>
      <c r="K14" s="37">
        <f t="shared" si="9"/>
        <v>546</v>
      </c>
      <c r="L14" s="51">
        <v>6</v>
      </c>
      <c r="M14" s="39">
        <f t="shared" si="10"/>
        <v>0</v>
      </c>
      <c r="N14" s="52">
        <v>0</v>
      </c>
      <c r="O14" s="41">
        <f t="shared" si="11"/>
        <v>91</v>
      </c>
      <c r="P14" s="53">
        <v>1</v>
      </c>
      <c r="Q14" s="43">
        <f t="shared" si="12"/>
        <v>118</v>
      </c>
      <c r="R14" s="54">
        <v>1</v>
      </c>
      <c r="S14" s="45">
        <f t="shared" si="5"/>
        <v>1477.02</v>
      </c>
      <c r="T14" s="55">
        <v>3.585</v>
      </c>
      <c r="U14" s="45">
        <f t="shared" si="6"/>
        <v>3588</v>
      </c>
      <c r="V14" s="55">
        <v>26</v>
      </c>
      <c r="W14" s="45">
        <f t="shared" si="7"/>
        <v>5065.0200000000004</v>
      </c>
    </row>
    <row r="15" spans="2:23" ht="15.6" thickTop="1" thickBot="1" x14ac:dyDescent="0.35">
      <c r="B15" s="56" t="s">
        <v>34</v>
      </c>
      <c r="C15" s="57">
        <v>432</v>
      </c>
      <c r="D15" s="58"/>
      <c r="E15" s="59">
        <v>9598</v>
      </c>
      <c r="F15" s="58"/>
      <c r="G15" s="59"/>
      <c r="H15" s="58"/>
      <c r="I15" s="60">
        <f t="shared" si="8"/>
        <v>1456</v>
      </c>
      <c r="J15" s="61">
        <v>16</v>
      </c>
      <c r="K15" s="62">
        <f t="shared" si="9"/>
        <v>546</v>
      </c>
      <c r="L15" s="63">
        <v>6</v>
      </c>
      <c r="M15" s="64">
        <f t="shared" si="10"/>
        <v>182</v>
      </c>
      <c r="N15" s="65">
        <v>2</v>
      </c>
      <c r="O15" s="66">
        <f t="shared" si="11"/>
        <v>0</v>
      </c>
      <c r="P15" s="67">
        <v>0</v>
      </c>
      <c r="Q15" s="68">
        <f t="shared" si="12"/>
        <v>118</v>
      </c>
      <c r="R15" s="69">
        <v>1</v>
      </c>
      <c r="S15" s="70">
        <f>T15*412</f>
        <v>1398.74</v>
      </c>
      <c r="T15" s="71">
        <v>3.395</v>
      </c>
      <c r="U15" s="70">
        <f t="shared" si="6"/>
        <v>3864</v>
      </c>
      <c r="V15" s="71">
        <v>28</v>
      </c>
      <c r="W15" s="70">
        <f t="shared" si="7"/>
        <v>5262.74</v>
      </c>
    </row>
    <row r="16" spans="2:23" ht="15.6" thickTop="1" thickBot="1" x14ac:dyDescent="0.35">
      <c r="B16" s="56" t="s">
        <v>35</v>
      </c>
      <c r="C16" s="72">
        <v>345</v>
      </c>
      <c r="D16" s="73"/>
      <c r="E16" s="74">
        <v>11912</v>
      </c>
      <c r="F16" s="73"/>
      <c r="G16" s="74">
        <v>5396</v>
      </c>
      <c r="H16" s="73" t="s">
        <v>28</v>
      </c>
      <c r="I16" s="75">
        <f t="shared" si="8"/>
        <v>1456</v>
      </c>
      <c r="J16" s="76">
        <v>16</v>
      </c>
      <c r="K16" s="77">
        <f t="shared" si="9"/>
        <v>546</v>
      </c>
      <c r="L16" s="78">
        <v>6</v>
      </c>
      <c r="M16" s="79">
        <v>0</v>
      </c>
      <c r="N16" s="80">
        <v>0</v>
      </c>
      <c r="O16" s="81">
        <f t="shared" si="11"/>
        <v>0</v>
      </c>
      <c r="P16" s="82">
        <v>0</v>
      </c>
      <c r="Q16" s="83">
        <f t="shared" si="12"/>
        <v>118</v>
      </c>
      <c r="R16" s="84">
        <v>1</v>
      </c>
      <c r="S16" s="85">
        <f t="shared" si="5"/>
        <v>829.76799999999992</v>
      </c>
      <c r="T16" s="86">
        <v>2.0139999999999998</v>
      </c>
      <c r="U16" s="85">
        <f t="shared" si="6"/>
        <v>3864</v>
      </c>
      <c r="V16" s="86">
        <v>28</v>
      </c>
      <c r="W16" s="85">
        <f t="shared" si="7"/>
        <v>4693.768</v>
      </c>
    </row>
    <row r="17" spans="2:23" ht="15.6" thickTop="1" thickBot="1" x14ac:dyDescent="0.35">
      <c r="B17" s="87" t="s">
        <v>36</v>
      </c>
      <c r="C17" s="88">
        <v>346</v>
      </c>
      <c r="D17" s="89"/>
      <c r="E17" s="90">
        <v>9933</v>
      </c>
      <c r="F17" s="89"/>
      <c r="G17" s="90">
        <v>421</v>
      </c>
      <c r="H17" s="89"/>
      <c r="I17" s="75">
        <f t="shared" si="8"/>
        <v>1820</v>
      </c>
      <c r="J17" s="91">
        <v>20</v>
      </c>
      <c r="K17" s="77">
        <f t="shared" si="9"/>
        <v>819</v>
      </c>
      <c r="L17" s="92">
        <v>9</v>
      </c>
      <c r="M17" s="79">
        <f t="shared" si="10"/>
        <v>182</v>
      </c>
      <c r="N17" s="93">
        <v>2</v>
      </c>
      <c r="O17" s="81">
        <f t="shared" si="11"/>
        <v>91</v>
      </c>
      <c r="P17" s="94">
        <v>1</v>
      </c>
      <c r="Q17" s="83">
        <f t="shared" si="12"/>
        <v>118</v>
      </c>
      <c r="R17" s="95">
        <v>1</v>
      </c>
      <c r="S17" s="85">
        <f t="shared" si="5"/>
        <v>171.804</v>
      </c>
      <c r="T17" s="96">
        <v>0.41699999999999998</v>
      </c>
      <c r="U17" s="85">
        <f t="shared" si="6"/>
        <v>966</v>
      </c>
      <c r="V17" s="96">
        <v>7</v>
      </c>
      <c r="W17" s="85">
        <f t="shared" si="7"/>
        <v>1137.8040000000001</v>
      </c>
    </row>
    <row r="18" spans="2:23" ht="15.6" thickTop="1" thickBot="1" x14ac:dyDescent="0.35">
      <c r="B18" s="97" t="s">
        <v>37</v>
      </c>
      <c r="C18" s="98">
        <f>(SUM(C6:C17))</f>
        <v>3646</v>
      </c>
      <c r="D18" s="99"/>
      <c r="E18" s="98">
        <f>SUM(E6:E17)</f>
        <v>104999</v>
      </c>
      <c r="F18" s="99"/>
      <c r="G18" s="98">
        <f>SUM(G6:G17)</f>
        <v>9634</v>
      </c>
      <c r="H18" s="99"/>
      <c r="I18" s="100">
        <f>SUM(I6:I17)</f>
        <v>19667</v>
      </c>
      <c r="J18" s="101">
        <f>SUM(J6:J17)</f>
        <v>207</v>
      </c>
      <c r="K18" s="102">
        <f>SUM(K6:K17)</f>
        <v>6478</v>
      </c>
      <c r="L18" s="103">
        <f t="shared" ref="L18:W18" si="13">SUM(L6:L17)</f>
        <v>68</v>
      </c>
      <c r="M18" s="104">
        <f t="shared" si="13"/>
        <v>1354</v>
      </c>
      <c r="N18" s="105">
        <f t="shared" si="13"/>
        <v>14</v>
      </c>
      <c r="O18" s="106">
        <f t="shared" si="13"/>
        <v>374</v>
      </c>
      <c r="P18" s="97">
        <f t="shared" si="13"/>
        <v>4</v>
      </c>
      <c r="Q18" s="107">
        <f t="shared" si="13"/>
        <v>1245</v>
      </c>
      <c r="R18" s="108">
        <f t="shared" si="13"/>
        <v>10</v>
      </c>
      <c r="S18" s="109">
        <f t="shared" si="13"/>
        <v>12108.68</v>
      </c>
      <c r="T18" s="110">
        <f t="shared" si="13"/>
        <v>29.39</v>
      </c>
      <c r="U18" s="109">
        <f t="shared" si="13"/>
        <v>37536</v>
      </c>
      <c r="V18" s="110">
        <f t="shared" si="13"/>
        <v>272</v>
      </c>
      <c r="W18" s="110">
        <f t="shared" si="13"/>
        <v>49644.680000000008</v>
      </c>
    </row>
    <row r="19" spans="2:23" ht="15" thickTop="1" x14ac:dyDescent="0.3"/>
    <row r="20" spans="2:23" x14ac:dyDescent="0.3">
      <c r="F20" s="111" t="s">
        <v>38</v>
      </c>
      <c r="G20" s="111"/>
      <c r="H20" s="111" t="s">
        <v>39</v>
      </c>
      <c r="I20" s="111"/>
      <c r="J20" s="111"/>
      <c r="L20" s="112" t="s">
        <v>40</v>
      </c>
      <c r="M20" s="112"/>
      <c r="N20" s="112"/>
      <c r="O20" s="112"/>
      <c r="P20" s="113" t="s">
        <v>41</v>
      </c>
      <c r="Q20" s="113"/>
      <c r="R20" s="113"/>
      <c r="S20" s="113"/>
      <c r="T20" s="114" t="s">
        <v>42</v>
      </c>
      <c r="U20" s="114"/>
      <c r="V20" s="114"/>
      <c r="W20" s="114"/>
    </row>
    <row r="21" spans="2:23" x14ac:dyDescent="0.3">
      <c r="B21" s="115" t="s">
        <v>43</v>
      </c>
      <c r="C21" s="115"/>
      <c r="D21" s="115"/>
      <c r="E21" s="115"/>
      <c r="F21" s="116">
        <v>101</v>
      </c>
      <c r="G21" s="116"/>
      <c r="H21" s="116">
        <v>91</v>
      </c>
      <c r="I21" s="116"/>
      <c r="J21" s="116"/>
      <c r="L21" s="117">
        <v>83500</v>
      </c>
      <c r="M21" s="117"/>
      <c r="N21" s="117"/>
      <c r="O21" s="117"/>
      <c r="P21" s="118">
        <f>C18+E18+G18+I18+K18+M18+O18+Q18+S18+U18</f>
        <v>197041.68</v>
      </c>
      <c r="Q21" s="119"/>
      <c r="R21" s="119"/>
      <c r="S21" s="119"/>
      <c r="T21" s="120">
        <f>L21-P21</f>
        <v>-113541.68</v>
      </c>
      <c r="U21" s="121"/>
      <c r="V21" s="121"/>
      <c r="W21" s="121"/>
    </row>
    <row r="22" spans="2:23" x14ac:dyDescent="0.3">
      <c r="B22" s="115" t="s">
        <v>44</v>
      </c>
      <c r="C22" s="115"/>
      <c r="D22" s="115"/>
      <c r="E22" s="115"/>
      <c r="F22" s="116">
        <v>131</v>
      </c>
      <c r="G22" s="116"/>
      <c r="H22" s="116">
        <v>118</v>
      </c>
      <c r="I22" s="116"/>
      <c r="J22" s="116"/>
      <c r="L22" s="117"/>
      <c r="M22" s="117"/>
      <c r="N22" s="117"/>
      <c r="O22" s="117"/>
      <c r="P22" s="119"/>
      <c r="Q22" s="119"/>
      <c r="R22" s="119"/>
      <c r="S22" s="119"/>
      <c r="T22" s="121"/>
      <c r="U22" s="121"/>
      <c r="V22" s="121"/>
      <c r="W22" s="121"/>
    </row>
    <row r="23" spans="2:23" x14ac:dyDescent="0.3">
      <c r="B23" s="115" t="s">
        <v>45</v>
      </c>
      <c r="C23" s="115"/>
      <c r="D23" s="115"/>
      <c r="E23" s="115"/>
      <c r="F23" s="116">
        <v>138</v>
      </c>
      <c r="G23" s="116"/>
      <c r="H23" s="116">
        <v>138</v>
      </c>
      <c r="I23" s="116"/>
      <c r="J23" s="116"/>
      <c r="L23" s="117"/>
      <c r="M23" s="117"/>
      <c r="N23" s="117"/>
      <c r="O23" s="117"/>
      <c r="P23" s="119"/>
      <c r="Q23" s="119"/>
      <c r="R23" s="119"/>
      <c r="S23" s="119"/>
      <c r="T23" s="121"/>
      <c r="U23" s="121"/>
      <c r="V23" s="121"/>
      <c r="W23" s="121"/>
    </row>
    <row r="24" spans="2:23" x14ac:dyDescent="0.3">
      <c r="B24" s="115" t="s">
        <v>46</v>
      </c>
      <c r="C24" s="115"/>
      <c r="D24" s="115"/>
      <c r="E24" s="115"/>
      <c r="F24" s="116">
        <v>412</v>
      </c>
      <c r="G24" s="116"/>
      <c r="H24" s="116">
        <v>412</v>
      </c>
      <c r="I24" s="116"/>
      <c r="J24" s="116"/>
      <c r="L24" s="117"/>
      <c r="M24" s="117"/>
      <c r="N24" s="117"/>
      <c r="O24" s="117"/>
      <c r="P24" s="119"/>
      <c r="Q24" s="119"/>
      <c r="R24" s="119"/>
      <c r="S24" s="119"/>
      <c r="T24" s="121"/>
      <c r="U24" s="121"/>
      <c r="V24" s="121"/>
      <c r="W24" s="121"/>
    </row>
    <row r="25" spans="2:23" ht="31.2" customHeight="1" x14ac:dyDescent="0.3">
      <c r="B25" s="122"/>
      <c r="C25" s="122"/>
      <c r="D25" s="122"/>
      <c r="E25" s="122"/>
      <c r="F25" s="123"/>
      <c r="G25" s="123"/>
      <c r="H25" s="123"/>
      <c r="I25" s="123"/>
      <c r="J25" s="123"/>
    </row>
    <row r="26" spans="2:23" ht="41.4" customHeight="1" x14ac:dyDescent="0.65">
      <c r="B26" s="122" t="s">
        <v>52</v>
      </c>
      <c r="C26" s="122"/>
      <c r="D26" s="122"/>
      <c r="E26" s="122"/>
      <c r="F26" s="123"/>
      <c r="G26" s="123"/>
      <c r="H26" s="123"/>
      <c r="I26" s="123"/>
      <c r="J26" s="123"/>
    </row>
    <row r="27" spans="2:23" x14ac:dyDescent="0.3">
      <c r="B27" s="122"/>
      <c r="C27" s="122"/>
      <c r="D27" s="122"/>
      <c r="E27" s="122"/>
      <c r="F27" s="123"/>
      <c r="G27" s="123"/>
      <c r="H27" s="123"/>
      <c r="I27" s="123"/>
      <c r="J27" s="123"/>
    </row>
    <row r="28" spans="2:23" ht="14.4" customHeight="1" x14ac:dyDescent="0.3">
      <c r="B28" s="124" t="s">
        <v>53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</row>
    <row r="29" spans="2:23" x14ac:dyDescent="0.3"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</row>
    <row r="30" spans="2:23" x14ac:dyDescent="0.3"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</row>
    <row r="31" spans="2:23" x14ac:dyDescent="0.3"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</row>
    <row r="32" spans="2:23" x14ac:dyDescent="0.3"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</row>
    <row r="33" spans="2:16" x14ac:dyDescent="0.3"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</row>
    <row r="34" spans="2:16" x14ac:dyDescent="0.3"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</row>
    <row r="35" spans="2:16" x14ac:dyDescent="0.3">
      <c r="B35" s="124" t="s">
        <v>47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</row>
    <row r="36" spans="2:16" x14ac:dyDescent="0.3"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</row>
    <row r="37" spans="2:16" x14ac:dyDescent="0.3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</row>
    <row r="38" spans="2:16" x14ac:dyDescent="0.3">
      <c r="B38" s="124" t="s">
        <v>48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</row>
    <row r="39" spans="2:16" x14ac:dyDescent="0.3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</row>
    <row r="40" spans="2:16" x14ac:dyDescent="0.3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</row>
    <row r="41" spans="2:16" x14ac:dyDescent="0.3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</row>
    <row r="42" spans="2:16" x14ac:dyDescent="0.3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</row>
    <row r="43" spans="2:16" x14ac:dyDescent="0.3"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</row>
    <row r="44" spans="2:16" x14ac:dyDescent="0.3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</row>
    <row r="45" spans="2:16" x14ac:dyDescent="0.3">
      <c r="B45" s="127" t="s">
        <v>49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  <row r="46" spans="2:16" x14ac:dyDescent="0.3">
      <c r="B46" s="126" t="s">
        <v>50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</row>
    <row r="47" spans="2:16" x14ac:dyDescent="0.3">
      <c r="B47" s="126" t="s">
        <v>51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</row>
    <row r="48" spans="2:16" x14ac:dyDescent="0.3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</row>
  </sheetData>
  <mergeCells count="42">
    <mergeCell ref="B38:P44"/>
    <mergeCell ref="B46:P46"/>
    <mergeCell ref="B47:P47"/>
    <mergeCell ref="B28:P34"/>
    <mergeCell ref="B35:P36"/>
    <mergeCell ref="F23:G23"/>
    <mergeCell ref="H23:J23"/>
    <mergeCell ref="B24:E24"/>
    <mergeCell ref="F24:G24"/>
    <mergeCell ref="H24:J24"/>
    <mergeCell ref="B21:E21"/>
    <mergeCell ref="F21:G21"/>
    <mergeCell ref="H21:J21"/>
    <mergeCell ref="L21:O24"/>
    <mergeCell ref="P21:S24"/>
    <mergeCell ref="T21:W24"/>
    <mergeCell ref="B22:E22"/>
    <mergeCell ref="F22:G22"/>
    <mergeCell ref="H22:J22"/>
    <mergeCell ref="B23:E23"/>
    <mergeCell ref="M4:N4"/>
    <mergeCell ref="O4:P4"/>
    <mergeCell ref="Q4:R4"/>
    <mergeCell ref="S4:W4"/>
    <mergeCell ref="F20:G20"/>
    <mergeCell ref="H20:J20"/>
    <mergeCell ref="L20:O20"/>
    <mergeCell ref="P20:S20"/>
    <mergeCell ref="T20:W20"/>
    <mergeCell ref="B4:B5"/>
    <mergeCell ref="C4:D4"/>
    <mergeCell ref="E4:F4"/>
    <mergeCell ref="G4:H5"/>
    <mergeCell ref="I4:J4"/>
    <mergeCell ref="K4:L4"/>
    <mergeCell ref="B2:W2"/>
    <mergeCell ref="I3:J3"/>
    <mergeCell ref="K3:L3"/>
    <mergeCell ref="M3:N3"/>
    <mergeCell ref="O3:P3"/>
    <mergeCell ref="Q3:R3"/>
    <mergeCell ref="S3:W3"/>
  </mergeCells>
  <conditionalFormatting sqref="C6:V17">
    <cfRule type="cellIs" dxfId="3" priority="4" operator="greaterThan">
      <formula>0</formula>
    </cfRule>
  </conditionalFormatting>
  <conditionalFormatting sqref="W6:W17">
    <cfRule type="cellIs" dxfId="2" priority="3" operator="greaterThan">
      <formula>0</formula>
    </cfRule>
  </conditionalFormatting>
  <conditionalFormatting sqref="T21:W24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Treuová</dc:creator>
  <cp:lastModifiedBy>Alena Treuová</cp:lastModifiedBy>
  <cp:lastPrinted>2022-03-14T12:45:08Z</cp:lastPrinted>
  <dcterms:created xsi:type="dcterms:W3CDTF">2022-03-14T11:54:47Z</dcterms:created>
  <dcterms:modified xsi:type="dcterms:W3CDTF">2022-03-14T12:48:15Z</dcterms:modified>
</cp:coreProperties>
</file>